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USB DISK/"/>
    </mc:Choice>
  </mc:AlternateContent>
  <xr:revisionPtr revIDLastSave="0" documentId="8_{84DDC946-F842-F340-8B27-7D08C3E23DC5}" xr6:coauthVersionLast="33" xr6:coauthVersionMax="33" xr10:uidLastSave="{00000000-0000-0000-0000-000000000000}"/>
  <bookViews>
    <workbookView xWindow="0" yWindow="460" windowWidth="25600" windowHeight="16060" xr2:uid="{00000000-000D-0000-FFFF-FFFF00000000}"/>
  </bookViews>
  <sheets>
    <sheet name="Sheet1" sheetId="5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5" l="1"/>
  <c r="C5" i="5"/>
  <c r="H27" i="5"/>
  <c r="H28" i="5" s="1"/>
  <c r="O27" i="5"/>
  <c r="N27" i="5"/>
  <c r="M27" i="5"/>
  <c r="K27" i="5"/>
  <c r="J27" i="5" s="1"/>
  <c r="Q26" i="5"/>
  <c r="O26" i="5"/>
  <c r="N26" i="5"/>
  <c r="M26" i="5"/>
  <c r="L26" i="5"/>
  <c r="K26" i="5"/>
  <c r="J26" i="5" s="1"/>
  <c r="I26" i="5"/>
  <c r="H8" i="5"/>
  <c r="M8" i="5" s="1"/>
  <c r="R8" i="5" s="1"/>
  <c r="Q8" i="5"/>
  <c r="I8" i="5"/>
  <c r="I7" i="5"/>
  <c r="K7" i="5"/>
  <c r="J7" i="5"/>
  <c r="L7" i="5"/>
  <c r="M7" i="5"/>
  <c r="N7" i="5"/>
  <c r="O7" i="5"/>
  <c r="P7" i="5" s="1"/>
  <c r="Q7" i="5"/>
  <c r="R7" i="5" s="1"/>
  <c r="I27" i="5"/>
  <c r="Q27" i="5"/>
  <c r="L8" i="5"/>
  <c r="P8" i="5" s="1"/>
  <c r="O8" i="5"/>
  <c r="P26" i="5"/>
  <c r="R27" i="5"/>
  <c r="R26" i="5"/>
  <c r="K8" i="5"/>
  <c r="J8" i="5" s="1"/>
  <c r="H9" i="5"/>
  <c r="H10" i="5" s="1"/>
  <c r="L27" i="5"/>
  <c r="P27" i="5"/>
  <c r="I9" i="5"/>
  <c r="N9" i="5"/>
  <c r="M9" i="5"/>
  <c r="L10" i="5"/>
  <c r="Q10" i="5"/>
  <c r="M28" i="5" l="1"/>
  <c r="O28" i="5"/>
  <c r="L28" i="5"/>
  <c r="Q28" i="5"/>
  <c r="N28" i="5"/>
  <c r="H29" i="5"/>
  <c r="K28" i="5"/>
  <c r="I28" i="5"/>
  <c r="J28" i="5"/>
  <c r="I10" i="5"/>
  <c r="H11" i="5"/>
  <c r="N10" i="5"/>
  <c r="K10" i="5"/>
  <c r="J10" i="5" s="1"/>
  <c r="M10" i="5"/>
  <c r="R10" i="5" s="1"/>
  <c r="O10" i="5"/>
  <c r="P10" i="5" s="1"/>
  <c r="K9" i="5"/>
  <c r="J9" i="5" s="1"/>
  <c r="O9" i="5"/>
  <c r="N8" i="5"/>
  <c r="L9" i="5"/>
  <c r="Q9" i="5"/>
  <c r="R9" i="5" s="1"/>
  <c r="P9" i="5" l="1"/>
  <c r="R28" i="5"/>
  <c r="N11" i="5"/>
  <c r="O11" i="5"/>
  <c r="H12" i="5"/>
  <c r="I11" i="5"/>
  <c r="L11" i="5"/>
  <c r="P11" i="5" s="1"/>
  <c r="Q11" i="5"/>
  <c r="M11" i="5"/>
  <c r="K11" i="5"/>
  <c r="O29" i="5"/>
  <c r="I29" i="5"/>
  <c r="N29" i="5"/>
  <c r="M29" i="5"/>
  <c r="R29" i="5" s="1"/>
  <c r="H30" i="5"/>
  <c r="Q29" i="5"/>
  <c r="L29" i="5"/>
  <c r="K29" i="5"/>
  <c r="P28" i="5"/>
  <c r="J12" i="5" l="1"/>
  <c r="L12" i="5"/>
  <c r="Q12" i="5"/>
  <c r="M12" i="5"/>
  <c r="R12" i="5" s="1"/>
  <c r="I12" i="5"/>
  <c r="K12" i="5"/>
  <c r="H13" i="5"/>
  <c r="O12" i="5"/>
  <c r="N12" i="5"/>
  <c r="P29" i="5"/>
  <c r="J29" i="5"/>
  <c r="J11" i="5"/>
  <c r="N30" i="5"/>
  <c r="K30" i="5"/>
  <c r="L30" i="5"/>
  <c r="M30" i="5"/>
  <c r="Q30" i="5"/>
  <c r="O30" i="5"/>
  <c r="I30" i="5"/>
  <c r="H31" i="5"/>
  <c r="J30" i="5"/>
  <c r="R11" i="5"/>
  <c r="R30" i="5" l="1"/>
  <c r="H32" i="5"/>
  <c r="N31" i="5"/>
  <c r="I31" i="5"/>
  <c r="O31" i="5"/>
  <c r="Q31" i="5"/>
  <c r="M31" i="5"/>
  <c r="R31" i="5" s="1"/>
  <c r="K31" i="5"/>
  <c r="J31" i="5" s="1"/>
  <c r="L31" i="5"/>
  <c r="P31" i="5" s="1"/>
  <c r="P30" i="5"/>
  <c r="Q13" i="5"/>
  <c r="L13" i="5"/>
  <c r="I13" i="5"/>
  <c r="O13" i="5"/>
  <c r="M13" i="5"/>
  <c r="H14" i="5"/>
  <c r="N13" i="5"/>
  <c r="K13" i="5"/>
  <c r="J13" i="5" s="1"/>
  <c r="P12" i="5"/>
  <c r="I32" i="5" l="1"/>
  <c r="M32" i="5"/>
  <c r="Q32" i="5"/>
  <c r="H33" i="5"/>
  <c r="N32" i="5"/>
  <c r="K32" i="5"/>
  <c r="J32" i="5" s="1"/>
  <c r="L32" i="5"/>
  <c r="P32" i="5" s="1"/>
  <c r="O32" i="5"/>
  <c r="N14" i="5"/>
  <c r="H15" i="5"/>
  <c r="O14" i="5"/>
  <c r="L14" i="5"/>
  <c r="I14" i="5"/>
  <c r="M14" i="5"/>
  <c r="K14" i="5"/>
  <c r="J14" i="5" s="1"/>
  <c r="Q14" i="5"/>
  <c r="R13" i="5"/>
  <c r="P13" i="5"/>
  <c r="R14" i="5" l="1"/>
  <c r="M15" i="5"/>
  <c r="I15" i="5"/>
  <c r="Q15" i="5"/>
  <c r="K15" i="5"/>
  <c r="J15" i="5" s="1"/>
  <c r="N15" i="5"/>
  <c r="L15" i="5"/>
  <c r="P15" i="5" s="1"/>
  <c r="O15" i="5"/>
  <c r="H16" i="5"/>
  <c r="R32" i="5"/>
  <c r="P14" i="5"/>
  <c r="K33" i="5"/>
  <c r="L33" i="5"/>
  <c r="O33" i="5"/>
  <c r="Q33" i="5"/>
  <c r="N33" i="5"/>
  <c r="I33" i="5"/>
  <c r="J33" i="5"/>
  <c r="M33" i="5"/>
  <c r="H34" i="5"/>
  <c r="P33" i="5" l="1"/>
  <c r="I16" i="5"/>
  <c r="L16" i="5"/>
  <c r="Q16" i="5"/>
  <c r="M16" i="5"/>
  <c r="R16" i="5" s="1"/>
  <c r="K16" i="5"/>
  <c r="J16" i="5" s="1"/>
  <c r="N16" i="5"/>
  <c r="O16" i="5"/>
  <c r="H17" i="5"/>
  <c r="R15" i="5"/>
  <c r="H35" i="5"/>
  <c r="I34" i="5"/>
  <c r="N34" i="5"/>
  <c r="M34" i="5"/>
  <c r="K34" i="5"/>
  <c r="J34" i="5" s="1"/>
  <c r="O34" i="5"/>
  <c r="L34" i="5"/>
  <c r="Q34" i="5"/>
  <c r="R33" i="5"/>
  <c r="O17" i="5" l="1"/>
  <c r="H18" i="5"/>
  <c r="N17" i="5"/>
  <c r="I17" i="5"/>
  <c r="L17" i="5"/>
  <c r="P17" i="5" s="1"/>
  <c r="M17" i="5"/>
  <c r="K17" i="5"/>
  <c r="J17" i="5" s="1"/>
  <c r="Q17" i="5"/>
  <c r="P34" i="5"/>
  <c r="P16" i="5"/>
  <c r="L35" i="5"/>
  <c r="K35" i="5"/>
  <c r="N35" i="5"/>
  <c r="O35" i="5"/>
  <c r="H36" i="5"/>
  <c r="I35" i="5"/>
  <c r="Q35" i="5"/>
  <c r="J35" i="5"/>
  <c r="M35" i="5"/>
  <c r="R35" i="5" s="1"/>
  <c r="R34" i="5"/>
  <c r="R17" i="5" l="1"/>
  <c r="O18" i="5"/>
  <c r="Q18" i="5"/>
  <c r="J18" i="5"/>
  <c r="I18" i="5"/>
  <c r="H19" i="5"/>
  <c r="L18" i="5"/>
  <c r="P18" i="5" s="1"/>
  <c r="N18" i="5"/>
  <c r="K18" i="5"/>
  <c r="M18" i="5"/>
  <c r="N36" i="5"/>
  <c r="K36" i="5"/>
  <c r="J36" i="5" s="1"/>
  <c r="O36" i="5"/>
  <c r="Q36" i="5"/>
  <c r="I36" i="5"/>
  <c r="L36" i="5"/>
  <c r="P36" i="5" s="1"/>
  <c r="H37" i="5"/>
  <c r="M36" i="5"/>
  <c r="R36" i="5" s="1"/>
  <c r="P35" i="5"/>
  <c r="R18" i="5" l="1"/>
  <c r="L19" i="5"/>
  <c r="M19" i="5"/>
  <c r="R19" i="5" s="1"/>
  <c r="K19" i="5"/>
  <c r="J19" i="5" s="1"/>
  <c r="Q19" i="5"/>
  <c r="I19" i="5"/>
  <c r="H20" i="5"/>
  <c r="N19" i="5"/>
  <c r="O19" i="5"/>
  <c r="N37" i="5"/>
  <c r="K37" i="5"/>
  <c r="J37" i="5" s="1"/>
  <c r="O37" i="5"/>
  <c r="I37" i="5"/>
  <c r="Q37" i="5"/>
  <c r="L37" i="5"/>
  <c r="P37" i="5" s="1"/>
  <c r="H38" i="5"/>
  <c r="M37" i="5"/>
  <c r="R37" i="5" s="1"/>
  <c r="M20" i="5" l="1"/>
  <c r="O20" i="5"/>
  <c r="O21" i="5" s="1"/>
  <c r="I20" i="5"/>
  <c r="I21" i="5" s="1"/>
  <c r="Q20" i="5"/>
  <c r="Q21" i="5" s="1"/>
  <c r="N20" i="5"/>
  <c r="N21" i="5" s="1"/>
  <c r="K20" i="5"/>
  <c r="K21" i="5" s="1"/>
  <c r="L20" i="5"/>
  <c r="P19" i="5"/>
  <c r="M38" i="5"/>
  <c r="R38" i="5" s="1"/>
  <c r="I38" i="5"/>
  <c r="H39" i="5"/>
  <c r="Q38" i="5"/>
  <c r="K38" i="5"/>
  <c r="J38" i="5" s="1"/>
  <c r="O38" i="5"/>
  <c r="N38" i="5"/>
  <c r="L38" i="5"/>
  <c r="P38" i="5" l="1"/>
  <c r="J20" i="5"/>
  <c r="J21" i="5" s="1"/>
  <c r="P20" i="5"/>
  <c r="P21" i="5" s="1"/>
  <c r="L21" i="5"/>
  <c r="Q39" i="5"/>
  <c r="Q40" i="5" s="1"/>
  <c r="K39" i="5"/>
  <c r="K40" i="5" s="1"/>
  <c r="L39" i="5"/>
  <c r="O39" i="5"/>
  <c r="O40" i="5" s="1"/>
  <c r="I39" i="5"/>
  <c r="I40" i="5" s="1"/>
  <c r="M39" i="5"/>
  <c r="N39" i="5"/>
  <c r="N40" i="5" s="1"/>
  <c r="J39" i="5"/>
  <c r="J40" i="5" s="1"/>
  <c r="R20" i="5"/>
  <c r="R21" i="5" s="1"/>
  <c r="M21" i="5"/>
  <c r="R39" i="5" l="1"/>
  <c r="R40" i="5" s="1"/>
  <c r="M40" i="5"/>
  <c r="P39" i="5"/>
  <c r="P40" i="5" s="1"/>
  <c r="L40" i="5"/>
  <c r="S21" i="5"/>
  <c r="S40" i="5" l="1"/>
</calcChain>
</file>

<file path=xl/sharedStrings.xml><?xml version="1.0" encoding="utf-8"?>
<sst xmlns="http://schemas.openxmlformats.org/spreadsheetml/2006/main" count="104" uniqueCount="38">
  <si>
    <t>Length</t>
  </si>
  <si>
    <t>Sex</t>
  </si>
  <si>
    <t>Parasite</t>
  </si>
  <si>
    <t>Parasite2</t>
  </si>
  <si>
    <t>Eggs</t>
  </si>
  <si>
    <t>Females</t>
  </si>
  <si>
    <t>Males</t>
  </si>
  <si>
    <t>Brooding Fem</t>
  </si>
  <si>
    <t>Species</t>
  </si>
  <si>
    <t>UnParasitized Females</t>
  </si>
  <si>
    <t>Parasitized Females</t>
  </si>
  <si>
    <t>Parasitized Males</t>
  </si>
  <si>
    <t>UnParasitized Males</t>
  </si>
  <si>
    <t>Total</t>
  </si>
  <si>
    <t>Parasitized</t>
  </si>
  <si>
    <t>Unparasitized</t>
  </si>
  <si>
    <t>U=Upogebia</t>
  </si>
  <si>
    <t>N=Neotrypaea</t>
  </si>
  <si>
    <t>Upogebia</t>
  </si>
  <si>
    <t>Neotrypaea</t>
  </si>
  <si>
    <t>,$B$7:$b$988,"=U"</t>
  </si>
  <si>
    <t>m = male</t>
  </si>
  <si>
    <t>f = female</t>
  </si>
  <si>
    <t>1 = yes</t>
  </si>
  <si>
    <t>Maximum lth</t>
  </si>
  <si>
    <t>Minimum lth</t>
  </si>
  <si>
    <t>John Chapman John.Chapman@OregonState.Edu</t>
  </si>
  <si>
    <t xml:space="preserve">u </t>
  </si>
  <si>
    <t xml:space="preserve">f  </t>
  </si>
  <si>
    <t xml:space="preserve">m  </t>
  </si>
  <si>
    <t xml:space="preserve">n </t>
  </si>
  <si>
    <t>n</t>
  </si>
  <si>
    <t>f</t>
  </si>
  <si>
    <t>yes</t>
  </si>
  <si>
    <t>u</t>
  </si>
  <si>
    <t>no</t>
  </si>
  <si>
    <t>m</t>
  </si>
  <si>
    <t>n++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</si>
</sst>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Times New Roman"/>
      <family val="1"/>
    </font>
    <font>
      <b/>
      <sz val="1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8"/>
      <name val="Verdana"/>
      <family val="2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Females</a:t>
            </a:r>
          </a:p>
        </c:rich>
      </c:tx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Sheet1!$O$6</c:f>
              <c:strCache>
                <c:ptCount val="1"/>
                <c:pt idx="0">
                  <c:v>Parasitized Females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Sheet1!$O$7:$O$20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B-504B-A1B1-67A5E98ADF7A}"/>
            </c:ext>
          </c:extLst>
        </c:ser>
        <c:ser>
          <c:idx val="1"/>
          <c:order val="1"/>
          <c:tx>
            <c:strRef>
              <c:f>Sheet1!$P$6</c:f>
              <c:strCache>
                <c:ptCount val="1"/>
                <c:pt idx="0">
                  <c:v>UnParasitized Females</c:v>
                </c:pt>
              </c:strCache>
            </c:strRef>
          </c:tx>
          <c:spPr>
            <a:pattFill prst="smCheck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Sheet1!$P$7:$P$20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B-504B-A1B1-67A5E98AD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442280"/>
        <c:axId val="258539488"/>
      </c:barChart>
      <c:catAx>
        <c:axId val="303442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8539488"/>
        <c:crosses val="autoZero"/>
        <c:auto val="1"/>
        <c:lblAlgn val="ctr"/>
        <c:lblOffset val="100"/>
        <c:noMultiLvlLbl val="0"/>
      </c:catAx>
      <c:valAx>
        <c:axId val="258539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3442280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Males</a:t>
            </a:r>
          </a:p>
        </c:rich>
      </c:tx>
      <c:layout>
        <c:manualLayout>
          <c:xMode val="edge"/>
          <c:yMode val="edge"/>
          <c:x val="0.36806474190726202"/>
          <c:y val="2.4132726193635701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Sheet1!$Q$6</c:f>
              <c:strCache>
                <c:ptCount val="1"/>
                <c:pt idx="0">
                  <c:v>Parasitized Males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Sheet1!$Q$7:$Q$20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5-704D-BB85-94B33901A8C5}"/>
            </c:ext>
          </c:extLst>
        </c:ser>
        <c:ser>
          <c:idx val="1"/>
          <c:order val="1"/>
          <c:tx>
            <c:strRef>
              <c:f>Sheet1!$R$6</c:f>
              <c:strCache>
                <c:ptCount val="1"/>
                <c:pt idx="0">
                  <c:v>UnParasitized Males</c:v>
                </c:pt>
              </c:strCache>
            </c:strRef>
          </c:tx>
          <c:spPr>
            <a:pattFill prst="smCheck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Sheet1!$R$7:$R$20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5-704D-BB85-94B33901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44472"/>
        <c:axId val="303744080"/>
      </c:barChart>
      <c:catAx>
        <c:axId val="303744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3744080"/>
        <c:crosses val="autoZero"/>
        <c:auto val="1"/>
        <c:lblAlgn val="ctr"/>
        <c:lblOffset val="100"/>
        <c:noMultiLvlLbl val="0"/>
      </c:catAx>
      <c:valAx>
        <c:axId val="303744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3744472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layout>
        <c:manualLayout>
          <c:xMode val="edge"/>
          <c:yMode val="edge"/>
          <c:x val="0.36806474190726202"/>
          <c:y val="2.4132726193635701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Sheet1!$I$6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Sheet1!$I$7:$I$20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8-5A49-8F35-82EF1CD79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44864"/>
        <c:axId val="303742512"/>
      </c:barChart>
      <c:catAx>
        <c:axId val="3037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3742512"/>
        <c:crosses val="autoZero"/>
        <c:auto val="1"/>
        <c:lblAlgn val="ctr"/>
        <c:lblOffset val="100"/>
        <c:noMultiLvlLbl val="0"/>
      </c:catAx>
      <c:valAx>
        <c:axId val="303742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3744864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including parasites</a:t>
            </a:r>
          </a:p>
        </c:rich>
      </c:tx>
      <c:layout>
        <c:manualLayout>
          <c:xMode val="edge"/>
          <c:yMode val="edge"/>
          <c:x val="0.17851851851851899"/>
          <c:y val="4.8265452387271299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Sheet1!$K$6</c:f>
              <c:strCache>
                <c:ptCount val="1"/>
                <c:pt idx="0">
                  <c:v>Parasitized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Sheet1!$K$7:$K$20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0-DF4C-AADB-02B2EAC913D5}"/>
            </c:ext>
          </c:extLst>
        </c:ser>
        <c:ser>
          <c:idx val="1"/>
          <c:order val="1"/>
          <c:tx>
            <c:strRef>
              <c:f>Sheet1!$J$6</c:f>
              <c:strCache>
                <c:ptCount val="1"/>
                <c:pt idx="0">
                  <c:v>Unparasitized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numRef>
              <c:f>Sheet1!$H$7:$H$20</c:f>
              <c:numCache>
                <c:formatCode>General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</c:numCache>
            </c:numRef>
          </c:cat>
          <c:val>
            <c:numRef>
              <c:f>Sheet1!$J$7:$J$20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0-DF4C-AADB-02B2EAC91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42904"/>
        <c:axId val="303741336"/>
      </c:barChart>
      <c:catAx>
        <c:axId val="303742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3741336"/>
        <c:crosses val="autoZero"/>
        <c:auto val="1"/>
        <c:lblAlgn val="ctr"/>
        <c:lblOffset val="100"/>
        <c:noMultiLvlLbl val="0"/>
      </c:catAx>
      <c:valAx>
        <c:axId val="303741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3742904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Females</a:t>
            </a:r>
          </a:p>
        </c:rich>
      </c:tx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Sheet1!$O$25</c:f>
              <c:strCache>
                <c:ptCount val="1"/>
                <c:pt idx="0">
                  <c:v>Parasitized Females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Sheet1!$O$26:$O$39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8-3E4F-A2A3-7CD2A8D315F0}"/>
            </c:ext>
          </c:extLst>
        </c:ser>
        <c:ser>
          <c:idx val="1"/>
          <c:order val="1"/>
          <c:tx>
            <c:strRef>
              <c:f>Sheet1!$P$25</c:f>
              <c:strCache>
                <c:ptCount val="1"/>
                <c:pt idx="0">
                  <c:v>UnParasitized Females</c:v>
                </c:pt>
              </c:strCache>
            </c:strRef>
          </c:tx>
          <c:spPr>
            <a:pattFill prst="smCheck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Sheet1!$P$26:$P$39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8-3E4F-A2A3-7CD2A8D3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38592"/>
        <c:axId val="303743296"/>
      </c:barChart>
      <c:catAx>
        <c:axId val="30373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3743296"/>
        <c:crosses val="autoZero"/>
        <c:auto val="1"/>
        <c:lblAlgn val="ctr"/>
        <c:lblOffset val="100"/>
        <c:noMultiLvlLbl val="0"/>
      </c:catAx>
      <c:valAx>
        <c:axId val="303743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3738592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2">
            <a:tint val="50000"/>
            <a:satMod val="300000"/>
          </a:schemeClr>
        </a:gs>
        <a:gs pos="35000">
          <a:schemeClr val="accent2">
            <a:tint val="37000"/>
            <a:satMod val="300000"/>
          </a:schemeClr>
        </a:gs>
        <a:gs pos="100000">
          <a:schemeClr val="accent2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2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Males</a:t>
            </a:r>
          </a:p>
        </c:rich>
      </c:tx>
      <c:layout>
        <c:manualLayout>
          <c:xMode val="edge"/>
          <c:yMode val="edge"/>
          <c:x val="0.36806474190726202"/>
          <c:y val="2.4132726193635701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Sheet1!$Q$25</c:f>
              <c:strCache>
                <c:ptCount val="1"/>
                <c:pt idx="0">
                  <c:v>Parasitized Males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Sheet1!$Q$26:$Q$39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F-EE4A-9423-7F8B25A77641}"/>
            </c:ext>
          </c:extLst>
        </c:ser>
        <c:ser>
          <c:idx val="1"/>
          <c:order val="1"/>
          <c:tx>
            <c:strRef>
              <c:f>Sheet1!$R$25</c:f>
              <c:strCache>
                <c:ptCount val="1"/>
                <c:pt idx="0">
                  <c:v>UnParasitized Males</c:v>
                </c:pt>
              </c:strCache>
            </c:strRef>
          </c:tx>
          <c:spPr>
            <a:pattFill prst="smCheck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Sheet1!$R$26:$R$39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F-EE4A-9423-7F8B25A77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41728"/>
        <c:axId val="303742120"/>
      </c:barChart>
      <c:catAx>
        <c:axId val="30374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3742120"/>
        <c:crosses val="autoZero"/>
        <c:auto val="1"/>
        <c:lblAlgn val="ctr"/>
        <c:lblOffset val="100"/>
        <c:noMultiLvlLbl val="0"/>
      </c:catAx>
      <c:valAx>
        <c:axId val="303742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3741728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2">
            <a:tint val="50000"/>
            <a:satMod val="300000"/>
          </a:schemeClr>
        </a:gs>
        <a:gs pos="35000">
          <a:schemeClr val="accent2">
            <a:tint val="37000"/>
            <a:satMod val="300000"/>
          </a:schemeClr>
        </a:gs>
        <a:gs pos="100000">
          <a:schemeClr val="accent2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2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layout>
        <c:manualLayout>
          <c:xMode val="edge"/>
          <c:yMode val="edge"/>
          <c:x val="0.36806474190726202"/>
          <c:y val="2.4132726193635701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Sheet1!$I$25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Sheet1!$I$26:$I$39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6-7145-B00B-F88BC0E7D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174832"/>
        <c:axId val="304169344"/>
      </c:barChart>
      <c:catAx>
        <c:axId val="30417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4169344"/>
        <c:crosses val="autoZero"/>
        <c:auto val="1"/>
        <c:lblAlgn val="ctr"/>
        <c:lblOffset val="100"/>
        <c:noMultiLvlLbl val="0"/>
      </c:catAx>
      <c:valAx>
        <c:axId val="304169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4174832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2">
            <a:tint val="50000"/>
            <a:satMod val="300000"/>
          </a:schemeClr>
        </a:gs>
        <a:gs pos="35000">
          <a:schemeClr val="accent2">
            <a:tint val="37000"/>
            <a:satMod val="300000"/>
          </a:schemeClr>
        </a:gs>
        <a:gs pos="100000">
          <a:schemeClr val="accent2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2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including parasites</a:t>
            </a:r>
          </a:p>
        </c:rich>
      </c:tx>
      <c:layout>
        <c:manualLayout>
          <c:xMode val="edge"/>
          <c:yMode val="edge"/>
          <c:x val="0.17851851851851899"/>
          <c:y val="4.8265452387271299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Sheet1!$K$25</c:f>
              <c:strCache>
                <c:ptCount val="1"/>
                <c:pt idx="0">
                  <c:v>Parasitized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Sheet1!$K$26:$K$39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1-A740-92AF-FF94BD3D3885}"/>
            </c:ext>
          </c:extLst>
        </c:ser>
        <c:ser>
          <c:idx val="1"/>
          <c:order val="1"/>
          <c:tx>
            <c:strRef>
              <c:f>Sheet1!$J$25</c:f>
              <c:strCache>
                <c:ptCount val="1"/>
                <c:pt idx="0">
                  <c:v>Unparasitized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numRef>
              <c:f>Sheet1!$H$26:$H$39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</c:numCache>
            </c:numRef>
          </c:cat>
          <c:val>
            <c:numRef>
              <c:f>Sheet1!$J$26:$J$39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1-A740-92AF-FF94BD3D3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176008"/>
        <c:axId val="304176400"/>
      </c:barChart>
      <c:catAx>
        <c:axId val="30417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Carapace Length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4176400"/>
        <c:crosses val="autoZero"/>
        <c:auto val="1"/>
        <c:lblAlgn val="ctr"/>
        <c:lblOffset val="100"/>
        <c:noMultiLvlLbl val="0"/>
      </c:catAx>
      <c:valAx>
        <c:axId val="304176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4176008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2">
            <a:tint val="50000"/>
            <a:satMod val="300000"/>
          </a:schemeClr>
        </a:gs>
        <a:gs pos="35000">
          <a:schemeClr val="accent2">
            <a:tint val="37000"/>
            <a:satMod val="300000"/>
          </a:schemeClr>
        </a:gs>
        <a:gs pos="100000">
          <a:schemeClr val="accent2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2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257176</xdr:colOff>
      <xdr:row>2</xdr:row>
      <xdr:rowOff>33337</xdr:rowOff>
    </xdr:from>
    <xdr:to>
      <xdr:col>30</xdr:col>
      <xdr:colOff>257176</xdr:colOff>
      <xdr:row>17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257175</xdr:colOff>
      <xdr:row>17</xdr:row>
      <xdr:rowOff>161925</xdr:rowOff>
    </xdr:from>
    <xdr:to>
      <xdr:col>30</xdr:col>
      <xdr:colOff>257175</xdr:colOff>
      <xdr:row>33</xdr:row>
      <xdr:rowOff>119063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59532</xdr:colOff>
      <xdr:row>2</xdr:row>
      <xdr:rowOff>59531</xdr:rowOff>
    </xdr:from>
    <xdr:to>
      <xdr:col>25</xdr:col>
      <xdr:colOff>47624</xdr:colOff>
      <xdr:row>17</xdr:row>
      <xdr:rowOff>159544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47626</xdr:colOff>
      <xdr:row>17</xdr:row>
      <xdr:rowOff>85725</xdr:rowOff>
    </xdr:from>
    <xdr:to>
      <xdr:col>25</xdr:col>
      <xdr:colOff>47625</xdr:colOff>
      <xdr:row>33</xdr:row>
      <xdr:rowOff>42863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209550</xdr:colOff>
      <xdr:row>39</xdr:row>
      <xdr:rowOff>152400</xdr:rowOff>
    </xdr:from>
    <xdr:to>
      <xdr:col>30</xdr:col>
      <xdr:colOff>209550</xdr:colOff>
      <xdr:row>55</xdr:row>
      <xdr:rowOff>157163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209549</xdr:colOff>
      <xdr:row>55</xdr:row>
      <xdr:rowOff>121444</xdr:rowOff>
    </xdr:from>
    <xdr:to>
      <xdr:col>30</xdr:col>
      <xdr:colOff>209549</xdr:colOff>
      <xdr:row>71</xdr:row>
      <xdr:rowOff>154782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11906</xdr:colOff>
      <xdr:row>39</xdr:row>
      <xdr:rowOff>178594</xdr:rowOff>
    </xdr:from>
    <xdr:to>
      <xdr:col>25</xdr:col>
      <xdr:colOff>4761</xdr:colOff>
      <xdr:row>55</xdr:row>
      <xdr:rowOff>119063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55</xdr:row>
      <xdr:rowOff>45244</xdr:rowOff>
    </xdr:from>
    <xdr:to>
      <xdr:col>25</xdr:col>
      <xdr:colOff>4762</xdr:colOff>
      <xdr:row>71</xdr:row>
      <xdr:rowOff>61913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9"/>
  <sheetViews>
    <sheetView tabSelected="1" topLeftCell="T38" zoomScale="125" zoomScaleNormal="50" zoomScalePageLayoutView="50" workbookViewId="0">
      <selection activeCell="E31" sqref="E31"/>
    </sheetView>
  </sheetViews>
  <sheetFormatPr baseColWidth="10" defaultColWidth="8.83203125" defaultRowHeight="16" x14ac:dyDescent="0.2"/>
  <cols>
    <col min="2" max="2" width="11.6640625" customWidth="1"/>
    <col min="4" max="4" width="9" customWidth="1"/>
    <col min="5" max="5" width="6.6640625" customWidth="1"/>
  </cols>
  <sheetData>
    <row r="1" spans="1:22" x14ac:dyDescent="0.2">
      <c r="A1" s="1" t="s">
        <v>26</v>
      </c>
    </row>
    <row r="2" spans="1:22" ht="25" x14ac:dyDescent="0.25">
      <c r="B2" s="1" t="s">
        <v>16</v>
      </c>
      <c r="D2" t="s">
        <v>21</v>
      </c>
      <c r="F2" t="s">
        <v>23</v>
      </c>
      <c r="U2" s="8" t="s">
        <v>18</v>
      </c>
      <c r="V2" s="7"/>
    </row>
    <row r="3" spans="1:22" x14ac:dyDescent="0.2">
      <c r="B3" s="1" t="s">
        <v>17</v>
      </c>
      <c r="D3" t="s">
        <v>22</v>
      </c>
      <c r="Q3" s="1" t="s">
        <v>20</v>
      </c>
    </row>
    <row r="4" spans="1:22" x14ac:dyDescent="0.2">
      <c r="B4" s="1" t="s">
        <v>25</v>
      </c>
      <c r="C4" s="1">
        <f>MIN(C7:C300)</f>
        <v>4</v>
      </c>
    </row>
    <row r="5" spans="1:22" ht="20" x14ac:dyDescent="0.2">
      <c r="B5" s="1" t="s">
        <v>24</v>
      </c>
      <c r="C5">
        <f>MAX(C7:C300)</f>
        <v>32</v>
      </c>
      <c r="H5" s="6" t="s">
        <v>18</v>
      </c>
    </row>
    <row r="6" spans="1:22" x14ac:dyDescent="0.2">
      <c r="B6" s="1" t="s">
        <v>8</v>
      </c>
      <c r="C6" t="s">
        <v>0</v>
      </c>
      <c r="D6" t="s">
        <v>1</v>
      </c>
      <c r="E6" t="s">
        <v>4</v>
      </c>
      <c r="F6" t="s">
        <v>2</v>
      </c>
      <c r="G6" t="s">
        <v>3</v>
      </c>
      <c r="H6" t="s">
        <v>0</v>
      </c>
      <c r="I6" s="1" t="s">
        <v>13</v>
      </c>
      <c r="J6" s="1" t="s">
        <v>15</v>
      </c>
      <c r="K6" s="1" t="s">
        <v>14</v>
      </c>
      <c r="L6" t="s">
        <v>5</v>
      </c>
      <c r="M6" t="s">
        <v>6</v>
      </c>
      <c r="N6" t="s">
        <v>7</v>
      </c>
      <c r="O6" s="1" t="s">
        <v>10</v>
      </c>
      <c r="P6" s="1" t="s">
        <v>9</v>
      </c>
      <c r="Q6" s="1" t="s">
        <v>11</v>
      </c>
      <c r="R6" s="1" t="s">
        <v>12</v>
      </c>
    </row>
    <row r="7" spans="1:22" x14ac:dyDescent="0.2">
      <c r="A7" s="1"/>
      <c r="B7" s="10" t="s">
        <v>27</v>
      </c>
      <c r="C7" s="10">
        <v>12</v>
      </c>
      <c r="D7" s="10" t="s">
        <v>28</v>
      </c>
      <c r="E7" s="10"/>
      <c r="F7" s="10">
        <v>1</v>
      </c>
      <c r="H7">
        <v>8</v>
      </c>
      <c r="I7" s="4">
        <f>(COUNTIFS($C$7:$C$988,"&gt;"&amp;(H7-1),$B$7:$B$988,"=U")-COUNTIFS($C$7:$C$988,"&gt;"&amp;(H7+1),$B$7:$B$988,"=U"))</f>
        <v>0</v>
      </c>
      <c r="J7" s="4">
        <f>(COUNTIFS($C$7:$C$988,"&gt;"&amp;(H7-1),$B$7:$B$988,"=U")-COUNTIFS($C$7:$C$988,"&gt;"&amp;(H7+1),$B$7:$B$988,"=U"))-K7</f>
        <v>0</v>
      </c>
      <c r="K7" s="4">
        <f>(COUNTIFS($C$7:$C$988,"&gt;"&amp;(H7-1),$F$7:$F$988,"=1",$B$7:$B$988,"=U")-COUNTIFS($C$7:$C$988,"&gt;"&amp;(H7+1),$F$7:$F$988,"=1",$B$7:$B$988,"=U"))</f>
        <v>0</v>
      </c>
      <c r="L7" s="4">
        <f>(COUNTIFS($C$7:$C$988,"&gt;"&amp;(H7-1),$D$7:$D$988,"=f",$B$7:$B$988,"=U")-COUNTIFS($C$7:$C$988,"&gt;"&amp;(H7+1),$D$7:$D$988,"=f",$B$7:$B$988,"=U"))</f>
        <v>0</v>
      </c>
      <c r="M7" s="4">
        <f>(COUNTIFS($C$7:$C$988,"&gt;"&amp;(H7-1),$D$7:$D$988,"=m",$B$7:$B$988,"=U")-COUNTIFS($C$7:$C$988,"&gt;"&amp;(H7+1),$D$7:$D$988,"=m",$B$7:$B$988,"=U"))</f>
        <v>0</v>
      </c>
      <c r="N7" s="4">
        <f>(COUNTIFS($C$7:$C$988,"&gt;"&amp;(H7-1),$D$7:$D$988,"=f",$E$7:$E$988,"=1",$B$7:$B$988,"=U")-COUNTIFS($C$7:$C$988,"&gt;"&amp;(H7+1),$D$7:$D$988,"=f",$E$7:$E$988,"=1",$B$7:$B$988,"=U"))</f>
        <v>0</v>
      </c>
      <c r="O7" s="4">
        <f>(COUNTIFS($C$7:$C$988,"&gt;"&amp;(H7-1),$D$7:$D$988,"=f",$F$7:$F$988,"=1",$B$7:$B$988,"=U")-COUNTIFS($C$7:$C$988,"&gt;"&amp;(H7+1),$D$7:$D$988,"=f",$F$7:$F$988,"=1",$B$7:$B$988,"=U"))</f>
        <v>0</v>
      </c>
      <c r="P7" s="5">
        <f>L7-O7</f>
        <v>0</v>
      </c>
      <c r="Q7" s="4">
        <f t="shared" ref="Q7" si="0">(COUNTIFS($C$7:$C$988,"&gt;"&amp;(H7-1),$D$7:$D$988,"=m",$F$7:$F$988,"=1",$B$7:$B$988,"=U")-COUNTIFS($C$7:$C$988,"&gt;"&amp;(H7+1),$D$7:$D$988,"=m",$F$7:$F$988,"=1",$B$7:$B$988,"=U"))</f>
        <v>0</v>
      </c>
      <c r="R7" s="5">
        <f>M7-Q7</f>
        <v>0</v>
      </c>
    </row>
    <row r="8" spans="1:22" x14ac:dyDescent="0.2">
      <c r="B8" s="10" t="s">
        <v>30</v>
      </c>
      <c r="C8" s="10">
        <v>10</v>
      </c>
      <c r="D8" s="10" t="s">
        <v>29</v>
      </c>
      <c r="E8" s="10"/>
      <c r="F8" s="10"/>
      <c r="H8">
        <f>H7+2</f>
        <v>10</v>
      </c>
      <c r="I8" s="4">
        <f t="shared" ref="I8:I20" si="1">(COUNTIFS($C$7:$C$988,"&gt;"&amp;(H8-1),$B$7:$B$988,"=U")-COUNTIFS($C$7:$C$988,"&gt;"&amp;(H8+1),$B$7:$B$988,"=U"))</f>
        <v>0</v>
      </c>
      <c r="J8" s="4">
        <f t="shared" ref="J8:J20" si="2">(COUNTIFS($C$7:$C$988,"&gt;"&amp;(H8-1),$B$7:$B$988,"=U")-COUNTIFS($C$7:$C$988,"&gt;"&amp;(H8+1),$B$7:$B$988,"=U"))-K8</f>
        <v>0</v>
      </c>
      <c r="K8" s="4">
        <f t="shared" ref="K8:K20" si="3">(COUNTIFS($C$7:$C$988,"&gt;"&amp;(H8-1),$F$7:$F$988,"=1",$B$7:$B$988,"=U")-COUNTIFS($C$7:$C$988,"&gt;"&amp;(H8+1),$F$7:$F$988,"=1",$B$7:$B$988,"=U"))</f>
        <v>0</v>
      </c>
      <c r="L8" s="4">
        <f t="shared" ref="L8:L20" si="4">(COUNTIFS($C$7:$C$988,"&gt;"&amp;(H8-1),$D$7:$D$988,"=f",$B$7:$B$988,"=U")-COUNTIFS($C$7:$C$988,"&gt;"&amp;(H8+1),$D$7:$D$988,"=f",$B$7:$B$988,"=U"))</f>
        <v>0</v>
      </c>
      <c r="M8" s="4">
        <f t="shared" ref="M8:M20" si="5">(COUNTIFS($C$7:$C$988,"&gt;"&amp;(H8-1),$D$7:$D$988,"=m",$B$7:$B$988,"=U")-COUNTIFS($C$7:$C$988,"&gt;"&amp;(H8+1),$D$7:$D$988,"=m",$B$7:$B$988,"=U"))</f>
        <v>0</v>
      </c>
      <c r="N8" s="4">
        <f t="shared" ref="N8:N20" si="6">(COUNTIFS($C$7:$C$988,"&gt;"&amp;(H8-1),$D$7:$D$988,"=f",$E$7:$E$988,"=1",$B$7:$B$988,"=U")-COUNTIFS($C$7:$C$988,"&gt;"&amp;(H8+1),$D$7:$D$988,"=f",$E$7:$E$988,"=1",$B$7:$B$988,"=U"))</f>
        <v>0</v>
      </c>
      <c r="O8" s="4">
        <f t="shared" ref="O8:O20" si="7">(COUNTIFS($C$7:$C$988,"&gt;"&amp;(H8-1),$D$7:$D$988,"=f",$F$7:$F$988,"=1",$B$7:$B$988,"=U")-COUNTIFS($C$7:$C$988,"&gt;"&amp;(H8+1),$D$7:$D$988,"=f",$F$7:$F$988,"=1",$B$7:$B$988,"=U"))</f>
        <v>0</v>
      </c>
      <c r="P8" s="5">
        <f t="shared" ref="P8:P20" si="8">L8-O8</f>
        <v>0</v>
      </c>
      <c r="Q8" s="4">
        <f t="shared" ref="Q8:Q20" si="9">(COUNTIFS($C$7:$C$988,"&gt;"&amp;(H8-1),$D$7:$D$988,"=m",$F$7:$F$988,"=1",$B$7:$B$988,"=U")-COUNTIFS($C$7:$C$988,"&gt;"&amp;(H8+1),$D$7:$D$988,"=m",$F$7:$F$988,"=1",$B$7:$B$988,"=U"))</f>
        <v>0</v>
      </c>
      <c r="R8" s="5">
        <f t="shared" ref="R8:R20" si="10">M8-Q8</f>
        <v>0</v>
      </c>
    </row>
    <row r="9" spans="1:22" x14ac:dyDescent="0.2">
      <c r="B9" s="9" t="s">
        <v>31</v>
      </c>
      <c r="C9">
        <v>22</v>
      </c>
      <c r="D9" s="11" t="s">
        <v>32</v>
      </c>
      <c r="E9" t="s">
        <v>33</v>
      </c>
      <c r="F9">
        <v>1</v>
      </c>
      <c r="H9">
        <f t="shared" ref="H9:H20" si="11">H8+2</f>
        <v>12</v>
      </c>
      <c r="I9" s="4">
        <f t="shared" si="1"/>
        <v>0</v>
      </c>
      <c r="J9" s="4">
        <f t="shared" si="2"/>
        <v>0</v>
      </c>
      <c r="K9" s="4">
        <f t="shared" si="3"/>
        <v>0</v>
      </c>
      <c r="L9" s="4">
        <f t="shared" si="4"/>
        <v>0</v>
      </c>
      <c r="M9" s="4">
        <f t="shared" si="5"/>
        <v>0</v>
      </c>
      <c r="N9" s="4">
        <f t="shared" si="6"/>
        <v>0</v>
      </c>
      <c r="O9" s="4">
        <f t="shared" si="7"/>
        <v>0</v>
      </c>
      <c r="P9" s="5">
        <f t="shared" si="8"/>
        <v>0</v>
      </c>
      <c r="Q9" s="4">
        <f t="shared" si="9"/>
        <v>0</v>
      </c>
      <c r="R9" s="5">
        <f t="shared" si="10"/>
        <v>0</v>
      </c>
    </row>
    <row r="10" spans="1:22" x14ac:dyDescent="0.2">
      <c r="B10" s="9" t="s">
        <v>31</v>
      </c>
      <c r="C10">
        <v>23</v>
      </c>
      <c r="D10" s="11" t="s">
        <v>32</v>
      </c>
      <c r="E10" t="s">
        <v>33</v>
      </c>
      <c r="H10">
        <f t="shared" si="11"/>
        <v>14</v>
      </c>
      <c r="I10" s="4">
        <f t="shared" si="1"/>
        <v>1</v>
      </c>
      <c r="J10" s="4">
        <f t="shared" si="2"/>
        <v>1</v>
      </c>
      <c r="K10" s="4">
        <f t="shared" si="3"/>
        <v>0</v>
      </c>
      <c r="L10" s="4">
        <f t="shared" si="4"/>
        <v>0</v>
      </c>
      <c r="M10" s="4">
        <f t="shared" si="5"/>
        <v>1</v>
      </c>
      <c r="N10" s="4">
        <f t="shared" si="6"/>
        <v>0</v>
      </c>
      <c r="O10" s="4">
        <f t="shared" si="7"/>
        <v>0</v>
      </c>
      <c r="P10" s="5">
        <f t="shared" si="8"/>
        <v>0</v>
      </c>
      <c r="Q10" s="4">
        <f t="shared" si="9"/>
        <v>0</v>
      </c>
      <c r="R10" s="5">
        <f t="shared" si="10"/>
        <v>1</v>
      </c>
    </row>
    <row r="11" spans="1:22" x14ac:dyDescent="0.2">
      <c r="B11" s="9" t="s">
        <v>34</v>
      </c>
      <c r="C11">
        <v>32</v>
      </c>
      <c r="D11" s="11" t="s">
        <v>32</v>
      </c>
      <c r="E11" t="s">
        <v>35</v>
      </c>
      <c r="F11">
        <v>1</v>
      </c>
      <c r="G11">
        <v>1</v>
      </c>
      <c r="H11">
        <f t="shared" si="11"/>
        <v>16</v>
      </c>
      <c r="I11" s="4">
        <f t="shared" si="1"/>
        <v>0</v>
      </c>
      <c r="J11" s="4">
        <f t="shared" si="2"/>
        <v>0</v>
      </c>
      <c r="K11" s="4">
        <f t="shared" si="3"/>
        <v>0</v>
      </c>
      <c r="L11" s="4">
        <f t="shared" si="4"/>
        <v>0</v>
      </c>
      <c r="M11" s="4">
        <f t="shared" si="5"/>
        <v>0</v>
      </c>
      <c r="N11" s="4">
        <f t="shared" si="6"/>
        <v>0</v>
      </c>
      <c r="O11" s="4">
        <f t="shared" si="7"/>
        <v>0</v>
      </c>
      <c r="P11" s="5">
        <f t="shared" si="8"/>
        <v>0</v>
      </c>
      <c r="Q11" s="4">
        <f t="shared" si="9"/>
        <v>0</v>
      </c>
      <c r="R11" s="5">
        <f t="shared" si="10"/>
        <v>0</v>
      </c>
    </row>
    <row r="12" spans="1:22" x14ac:dyDescent="0.2">
      <c r="B12" s="9" t="s">
        <v>31</v>
      </c>
      <c r="C12">
        <v>15</v>
      </c>
      <c r="D12" s="11" t="s">
        <v>36</v>
      </c>
      <c r="E12" t="s">
        <v>35</v>
      </c>
      <c r="H12">
        <f t="shared" si="11"/>
        <v>18</v>
      </c>
      <c r="I12" s="4">
        <f t="shared" si="1"/>
        <v>0</v>
      </c>
      <c r="J12" s="4">
        <f t="shared" si="2"/>
        <v>0</v>
      </c>
      <c r="K12" s="4">
        <f t="shared" si="3"/>
        <v>0</v>
      </c>
      <c r="L12" s="4">
        <f t="shared" si="4"/>
        <v>0</v>
      </c>
      <c r="M12" s="4">
        <f t="shared" si="5"/>
        <v>0</v>
      </c>
      <c r="N12" s="4">
        <f t="shared" si="6"/>
        <v>0</v>
      </c>
      <c r="O12" s="4">
        <f t="shared" si="7"/>
        <v>0</v>
      </c>
      <c r="P12" s="5">
        <f t="shared" si="8"/>
        <v>0</v>
      </c>
      <c r="Q12" s="4">
        <f t="shared" si="9"/>
        <v>0</v>
      </c>
      <c r="R12" s="5">
        <f t="shared" si="10"/>
        <v>0</v>
      </c>
    </row>
    <row r="13" spans="1:22" x14ac:dyDescent="0.2">
      <c r="B13" s="9" t="s">
        <v>31</v>
      </c>
      <c r="C13">
        <v>18</v>
      </c>
      <c r="D13" s="11" t="s">
        <v>36</v>
      </c>
      <c r="E13" t="s">
        <v>35</v>
      </c>
      <c r="H13">
        <f t="shared" si="11"/>
        <v>20</v>
      </c>
      <c r="I13" s="4">
        <f t="shared" si="1"/>
        <v>0</v>
      </c>
      <c r="J13" s="4">
        <f t="shared" si="2"/>
        <v>0</v>
      </c>
      <c r="K13" s="4">
        <f t="shared" si="3"/>
        <v>0</v>
      </c>
      <c r="L13" s="4">
        <f t="shared" si="4"/>
        <v>0</v>
      </c>
      <c r="M13" s="4">
        <f t="shared" si="5"/>
        <v>0</v>
      </c>
      <c r="N13" s="4">
        <f t="shared" si="6"/>
        <v>0</v>
      </c>
      <c r="O13" s="4">
        <f t="shared" si="7"/>
        <v>0</v>
      </c>
      <c r="P13" s="5">
        <f t="shared" si="8"/>
        <v>0</v>
      </c>
      <c r="Q13" s="4">
        <f t="shared" si="9"/>
        <v>0</v>
      </c>
      <c r="R13" s="5">
        <f t="shared" si="10"/>
        <v>0</v>
      </c>
    </row>
    <row r="14" spans="1:22" x14ac:dyDescent="0.2">
      <c r="B14" s="9" t="s">
        <v>31</v>
      </c>
      <c r="C14">
        <v>14</v>
      </c>
      <c r="D14" s="11" t="s">
        <v>32</v>
      </c>
      <c r="E14" t="s">
        <v>33</v>
      </c>
      <c r="F14">
        <v>1</v>
      </c>
      <c r="H14">
        <f t="shared" si="11"/>
        <v>22</v>
      </c>
      <c r="I14" s="4">
        <f t="shared" si="1"/>
        <v>2</v>
      </c>
      <c r="J14" s="4">
        <f t="shared" si="2"/>
        <v>2</v>
      </c>
      <c r="K14" s="4">
        <f t="shared" si="3"/>
        <v>0</v>
      </c>
      <c r="L14" s="4">
        <f t="shared" si="4"/>
        <v>0</v>
      </c>
      <c r="M14" s="4">
        <f t="shared" si="5"/>
        <v>2</v>
      </c>
      <c r="N14" s="4">
        <f t="shared" si="6"/>
        <v>0</v>
      </c>
      <c r="O14" s="4">
        <f t="shared" si="7"/>
        <v>0</v>
      </c>
      <c r="P14" s="5">
        <f t="shared" si="8"/>
        <v>0</v>
      </c>
      <c r="Q14" s="4">
        <f t="shared" si="9"/>
        <v>0</v>
      </c>
      <c r="R14" s="5">
        <f t="shared" si="10"/>
        <v>2</v>
      </c>
    </row>
    <row r="15" spans="1:22" x14ac:dyDescent="0.2">
      <c r="B15" s="9" t="s">
        <v>34</v>
      </c>
      <c r="C15">
        <v>30.1</v>
      </c>
      <c r="D15" s="11" t="s">
        <v>36</v>
      </c>
      <c r="E15" t="s">
        <v>35</v>
      </c>
      <c r="F15">
        <v>1</v>
      </c>
      <c r="H15">
        <f t="shared" si="11"/>
        <v>24</v>
      </c>
      <c r="I15" s="4">
        <f t="shared" si="1"/>
        <v>0</v>
      </c>
      <c r="J15" s="4">
        <f t="shared" si="2"/>
        <v>0</v>
      </c>
      <c r="K15" s="4">
        <f t="shared" si="3"/>
        <v>0</v>
      </c>
      <c r="L15" s="4">
        <f t="shared" si="4"/>
        <v>0</v>
      </c>
      <c r="M15" s="4">
        <f t="shared" si="5"/>
        <v>0</v>
      </c>
      <c r="N15" s="4">
        <f t="shared" si="6"/>
        <v>0</v>
      </c>
      <c r="O15" s="4">
        <f t="shared" si="7"/>
        <v>0</v>
      </c>
      <c r="P15" s="5">
        <f t="shared" si="8"/>
        <v>0</v>
      </c>
      <c r="Q15" s="4">
        <f t="shared" si="9"/>
        <v>0</v>
      </c>
      <c r="R15" s="5">
        <f t="shared" si="10"/>
        <v>0</v>
      </c>
    </row>
    <row r="16" spans="1:22" x14ac:dyDescent="0.2">
      <c r="B16" s="9" t="s">
        <v>34</v>
      </c>
      <c r="C16">
        <v>22</v>
      </c>
      <c r="D16" s="11" t="s">
        <v>36</v>
      </c>
      <c r="E16" t="s">
        <v>35</v>
      </c>
      <c r="H16">
        <f t="shared" si="11"/>
        <v>26</v>
      </c>
      <c r="I16" s="4">
        <f t="shared" si="1"/>
        <v>0</v>
      </c>
      <c r="J16" s="4">
        <f t="shared" si="2"/>
        <v>0</v>
      </c>
      <c r="K16" s="4">
        <f t="shared" si="3"/>
        <v>0</v>
      </c>
      <c r="L16" s="4">
        <f t="shared" si="4"/>
        <v>0</v>
      </c>
      <c r="M16" s="4">
        <f t="shared" si="5"/>
        <v>0</v>
      </c>
      <c r="N16" s="4">
        <f t="shared" si="6"/>
        <v>0</v>
      </c>
      <c r="O16" s="4">
        <f t="shared" si="7"/>
        <v>0</v>
      </c>
      <c r="P16" s="5">
        <f t="shared" si="8"/>
        <v>0</v>
      </c>
      <c r="Q16" s="4">
        <f t="shared" si="9"/>
        <v>0</v>
      </c>
      <c r="R16" s="5">
        <f t="shared" si="10"/>
        <v>0</v>
      </c>
    </row>
    <row r="17" spans="2:19" x14ac:dyDescent="0.2">
      <c r="B17" s="9" t="s">
        <v>31</v>
      </c>
      <c r="C17">
        <v>11</v>
      </c>
      <c r="D17" s="11" t="s">
        <v>36</v>
      </c>
      <c r="E17" t="s">
        <v>33</v>
      </c>
      <c r="H17">
        <f t="shared" si="11"/>
        <v>28</v>
      </c>
      <c r="I17" s="4">
        <f t="shared" si="1"/>
        <v>0</v>
      </c>
      <c r="J17" s="4">
        <f t="shared" si="2"/>
        <v>0</v>
      </c>
      <c r="K17" s="4">
        <f t="shared" si="3"/>
        <v>0</v>
      </c>
      <c r="L17" s="4">
        <f t="shared" si="4"/>
        <v>0</v>
      </c>
      <c r="M17" s="4">
        <f t="shared" si="5"/>
        <v>0</v>
      </c>
      <c r="N17" s="4">
        <f t="shared" si="6"/>
        <v>0</v>
      </c>
      <c r="O17" s="4">
        <f t="shared" si="7"/>
        <v>0</v>
      </c>
      <c r="P17" s="5">
        <f t="shared" si="8"/>
        <v>0</v>
      </c>
      <c r="Q17" s="4">
        <f t="shared" si="9"/>
        <v>0</v>
      </c>
      <c r="R17" s="5">
        <f t="shared" si="10"/>
        <v>0</v>
      </c>
    </row>
    <row r="18" spans="2:19" x14ac:dyDescent="0.2">
      <c r="B18" s="9" t="s">
        <v>31</v>
      </c>
      <c r="C18">
        <v>12</v>
      </c>
      <c r="D18" s="11" t="s">
        <v>36</v>
      </c>
      <c r="E18" t="s">
        <v>33</v>
      </c>
      <c r="H18">
        <f t="shared" si="11"/>
        <v>30</v>
      </c>
      <c r="I18" s="4">
        <f t="shared" si="1"/>
        <v>1</v>
      </c>
      <c r="J18" s="4">
        <f t="shared" si="2"/>
        <v>0</v>
      </c>
      <c r="K18" s="4">
        <f t="shared" si="3"/>
        <v>1</v>
      </c>
      <c r="L18" s="4">
        <f t="shared" si="4"/>
        <v>0</v>
      </c>
      <c r="M18" s="4">
        <f t="shared" si="5"/>
        <v>1</v>
      </c>
      <c r="N18" s="4">
        <f t="shared" si="6"/>
        <v>0</v>
      </c>
      <c r="O18" s="4">
        <f t="shared" si="7"/>
        <v>0</v>
      </c>
      <c r="P18" s="5">
        <f t="shared" si="8"/>
        <v>0</v>
      </c>
      <c r="Q18" s="4">
        <f t="shared" si="9"/>
        <v>1</v>
      </c>
      <c r="R18" s="5">
        <f t="shared" si="10"/>
        <v>0</v>
      </c>
    </row>
    <row r="19" spans="2:19" x14ac:dyDescent="0.2">
      <c r="B19" s="9" t="s">
        <v>31</v>
      </c>
      <c r="C19">
        <v>13</v>
      </c>
      <c r="D19" s="11" t="s">
        <v>36</v>
      </c>
      <c r="E19" t="s">
        <v>35</v>
      </c>
      <c r="H19">
        <f t="shared" si="11"/>
        <v>32</v>
      </c>
      <c r="I19" s="4">
        <f t="shared" si="1"/>
        <v>1</v>
      </c>
      <c r="J19" s="4">
        <f t="shared" si="2"/>
        <v>0</v>
      </c>
      <c r="K19" s="4">
        <f t="shared" si="3"/>
        <v>1</v>
      </c>
      <c r="L19" s="4">
        <f t="shared" si="4"/>
        <v>1</v>
      </c>
      <c r="M19" s="4">
        <f t="shared" si="5"/>
        <v>0</v>
      </c>
      <c r="N19" s="4">
        <f t="shared" si="6"/>
        <v>0</v>
      </c>
      <c r="O19" s="4">
        <f t="shared" si="7"/>
        <v>1</v>
      </c>
      <c r="P19" s="5">
        <f t="shared" si="8"/>
        <v>0</v>
      </c>
      <c r="Q19" s="4">
        <f t="shared" si="9"/>
        <v>0</v>
      </c>
      <c r="R19" s="5">
        <f t="shared" si="10"/>
        <v>0</v>
      </c>
    </row>
    <row r="20" spans="2:19" x14ac:dyDescent="0.2">
      <c r="B20" s="9" t="s">
        <v>34</v>
      </c>
      <c r="C20">
        <v>22</v>
      </c>
      <c r="D20" s="11" t="s">
        <v>36</v>
      </c>
      <c r="E20" t="s">
        <v>35</v>
      </c>
      <c r="H20">
        <f t="shared" si="11"/>
        <v>34</v>
      </c>
      <c r="I20" s="4">
        <f t="shared" si="1"/>
        <v>0</v>
      </c>
      <c r="J20" s="4">
        <f t="shared" si="2"/>
        <v>0</v>
      </c>
      <c r="K20" s="4">
        <f t="shared" si="3"/>
        <v>0</v>
      </c>
      <c r="L20" s="4">
        <f t="shared" si="4"/>
        <v>0</v>
      </c>
      <c r="M20" s="4">
        <f t="shared" si="5"/>
        <v>0</v>
      </c>
      <c r="N20" s="4">
        <f t="shared" si="6"/>
        <v>0</v>
      </c>
      <c r="O20" s="4">
        <f t="shared" si="7"/>
        <v>0</v>
      </c>
      <c r="P20" s="5">
        <f t="shared" si="8"/>
        <v>0</v>
      </c>
      <c r="Q20" s="4">
        <f t="shared" si="9"/>
        <v>0</v>
      </c>
      <c r="R20" s="5">
        <f t="shared" si="10"/>
        <v>0</v>
      </c>
    </row>
    <row r="21" spans="2:19" x14ac:dyDescent="0.2">
      <c r="B21" s="9" t="s">
        <v>34</v>
      </c>
      <c r="C21">
        <v>15</v>
      </c>
      <c r="D21" s="11" t="s">
        <v>36</v>
      </c>
      <c r="E21" t="s">
        <v>35</v>
      </c>
      <c r="H21" s="2" t="s">
        <v>13</v>
      </c>
      <c r="I21" s="3">
        <f t="shared" ref="I21:K21" si="12">SUM(I7:I20)</f>
        <v>5</v>
      </c>
      <c r="J21" s="3">
        <f t="shared" si="12"/>
        <v>3</v>
      </c>
      <c r="K21" s="3">
        <f t="shared" si="12"/>
        <v>2</v>
      </c>
      <c r="L21" s="3">
        <f t="shared" ref="L21:R21" si="13">SUM(L7:L20)</f>
        <v>1</v>
      </c>
      <c r="M21" s="3">
        <f t="shared" si="13"/>
        <v>4</v>
      </c>
      <c r="N21" s="3">
        <f t="shared" si="13"/>
        <v>0</v>
      </c>
      <c r="O21" s="3">
        <f t="shared" si="13"/>
        <v>1</v>
      </c>
      <c r="P21" s="3">
        <f t="shared" si="13"/>
        <v>0</v>
      </c>
      <c r="Q21" s="3">
        <f t="shared" si="13"/>
        <v>1</v>
      </c>
      <c r="R21" s="3">
        <f t="shared" si="13"/>
        <v>3</v>
      </c>
      <c r="S21" s="3">
        <f>SUM(I12:R21)</f>
        <v>36</v>
      </c>
    </row>
    <row r="22" spans="2:19" x14ac:dyDescent="0.2">
      <c r="B22" s="9" t="s">
        <v>31</v>
      </c>
      <c r="C22">
        <v>6</v>
      </c>
      <c r="D22" s="11" t="s">
        <v>36</v>
      </c>
      <c r="E22" t="s">
        <v>35</v>
      </c>
    </row>
    <row r="23" spans="2:19" x14ac:dyDescent="0.2">
      <c r="B23" s="9" t="s">
        <v>31</v>
      </c>
      <c r="C23">
        <v>4</v>
      </c>
      <c r="D23" s="11" t="s">
        <v>36</v>
      </c>
      <c r="E23" t="s">
        <v>35</v>
      </c>
    </row>
    <row r="24" spans="2:19" ht="20" x14ac:dyDescent="0.2">
      <c r="B24" s="9" t="s">
        <v>31</v>
      </c>
      <c r="C24">
        <v>8</v>
      </c>
      <c r="D24" s="11" t="s">
        <v>32</v>
      </c>
      <c r="E24" t="s">
        <v>33</v>
      </c>
      <c r="H24" s="6" t="s">
        <v>19</v>
      </c>
    </row>
    <row r="25" spans="2:19" x14ac:dyDescent="0.2">
      <c r="B25" s="9" t="s">
        <v>31</v>
      </c>
      <c r="C25">
        <v>8</v>
      </c>
      <c r="D25" s="11" t="s">
        <v>36</v>
      </c>
      <c r="E25" t="s">
        <v>35</v>
      </c>
      <c r="H25" t="s">
        <v>0</v>
      </c>
      <c r="I25" s="1" t="s">
        <v>13</v>
      </c>
      <c r="J25" s="1" t="s">
        <v>15</v>
      </c>
      <c r="K25" s="1" t="s">
        <v>14</v>
      </c>
      <c r="L25" t="s">
        <v>5</v>
      </c>
      <c r="M25" t="s">
        <v>6</v>
      </c>
      <c r="N25" t="s">
        <v>7</v>
      </c>
      <c r="O25" s="1" t="s">
        <v>10</v>
      </c>
      <c r="P25" s="1" t="s">
        <v>9</v>
      </c>
      <c r="Q25" s="1" t="s">
        <v>11</v>
      </c>
      <c r="R25" s="1" t="s">
        <v>12</v>
      </c>
    </row>
    <row r="26" spans="2:19" x14ac:dyDescent="0.2">
      <c r="B26" s="9"/>
      <c r="D26" s="11"/>
      <c r="E26" t="s">
        <v>33</v>
      </c>
      <c r="H26">
        <v>3</v>
      </c>
      <c r="I26" s="4">
        <f t="shared" ref="I26:I39" si="14">(COUNTIFS($C$7:$C$988,"&gt;"&amp;(H26-1),$B$7:$B$988,"=N")-COUNTIFS($C$7:$C$988,"&gt;"&amp;(H26+1),$B$7:$B$988,"=N"))</f>
        <v>1</v>
      </c>
      <c r="J26" s="4">
        <f t="shared" ref="J26:J39" si="15">(COUNTIFS($C$7:$C$988,"&gt;"&amp;(H26-1),$B$7:$B$988,"=N")-COUNTIFS($C$7:$C$988,"&gt;"&amp;(H26+1),$B$7:$B$988,"=N"))-K26</f>
        <v>1</v>
      </c>
      <c r="K26" s="4">
        <f t="shared" ref="K26:K39" si="16">(COUNTIFS($C$7:$C$988,"&gt;"&amp;(H26-1),$F$7:$F$988,"=1",$B$7:$B$988,"=N")-COUNTIFS($C$7:$C$988,"&gt;"&amp;(H26+1),$F$7:$F$988,"=1",$B$7:$B$988,"=N"))</f>
        <v>0</v>
      </c>
      <c r="L26" s="4">
        <f t="shared" ref="L26:L39" si="17">(COUNTIFS($C$7:$C$988,"&gt;"&amp;(H26-1),$D$7:$D$988,"=f",$B$7:$B$988,"=N")-COUNTIFS($C$7:$C$988,"&gt;"&amp;(H26+1),$D$7:$D$988,"=f",$B$7:$B$988,"=N"))</f>
        <v>0</v>
      </c>
      <c r="M26" s="4">
        <f t="shared" ref="M26:M39" si="18">(COUNTIFS($C$7:$C$988,"&gt;"&amp;(H26-1),$D$7:$D$988,"=m",$B$7:$B$988,"=N")-COUNTIFS($C$7:$C$988,"&gt;"&amp;(H26+1),$D$7:$D$988,"=m",$B$7:$B$988,"=N"))</f>
        <v>1</v>
      </c>
      <c r="N26" s="4">
        <f t="shared" ref="N26:N39" si="19">(COUNTIFS($C$7:$C$988,"&gt;"&amp;(H26-1),$D$7:$D$988,"=f",$E$7:$E$988,"=1",$B$7:$B$988,"=N")-COUNTIFS($C$7:$C$988,"&gt;"&amp;(H26+1),$D$7:$D$988,"=f",$E$7:$E$988,"=1",$B$7:$B$988,"=N"))</f>
        <v>0</v>
      </c>
      <c r="O26" s="4">
        <f t="shared" ref="O26:O39" si="20">(COUNTIFS($C$7:$C$988,"&gt;"&amp;(H26-1),$D$7:$D$988,"=f",$F$7:$F$988,"=1",$B$7:$B$988,"=N")-COUNTIFS($C$7:$C$988,"&gt;"&amp;(H26+1),$D$7:$D$988,"=f",$F$7:$F$988,"=1",$B$7:$B$988,"=N"))</f>
        <v>0</v>
      </c>
      <c r="P26" s="5">
        <f>L26-O26</f>
        <v>0</v>
      </c>
      <c r="Q26" s="4">
        <f t="shared" ref="Q26:Q39" si="21">(COUNTIFS($C$7:$C$988,"&gt;"&amp;(H26-1),$D$7:$D$988,"=m",$F$7:$F$988,"=1",$B$7:$B$988,"=N")-COUNTIFS($C$7:$C$988,"&gt;"&amp;(H26+1),$D$7:$D$988,"=m",$F$7:$F$988,"=1",$B$7:$B$988,"=N"))</f>
        <v>0</v>
      </c>
      <c r="R26" s="5">
        <f>M26-Q26</f>
        <v>1</v>
      </c>
    </row>
    <row r="27" spans="2:19" x14ac:dyDescent="0.2">
      <c r="B27" s="9"/>
      <c r="D27" s="11"/>
      <c r="E27" t="s">
        <v>33</v>
      </c>
      <c r="H27">
        <f>H26+2</f>
        <v>5</v>
      </c>
      <c r="I27" s="4">
        <f t="shared" si="14"/>
        <v>1</v>
      </c>
      <c r="J27" s="4">
        <f t="shared" si="15"/>
        <v>1</v>
      </c>
      <c r="K27" s="4">
        <f t="shared" si="16"/>
        <v>0</v>
      </c>
      <c r="L27" s="4">
        <f t="shared" si="17"/>
        <v>0</v>
      </c>
      <c r="M27" s="4">
        <f t="shared" si="18"/>
        <v>1</v>
      </c>
      <c r="N27" s="4">
        <f t="shared" si="19"/>
        <v>0</v>
      </c>
      <c r="O27" s="4">
        <f t="shared" si="20"/>
        <v>0</v>
      </c>
      <c r="P27" s="5">
        <f t="shared" ref="P27:P39" si="22">L27-O27</f>
        <v>0</v>
      </c>
      <c r="Q27" s="4">
        <f t="shared" si="21"/>
        <v>0</v>
      </c>
      <c r="R27" s="5">
        <f t="shared" ref="R27:R39" si="23">M27-Q27</f>
        <v>1</v>
      </c>
    </row>
    <row r="28" spans="2:19" x14ac:dyDescent="0.2">
      <c r="B28" s="9"/>
      <c r="D28" s="11"/>
      <c r="E28" t="s">
        <v>33</v>
      </c>
      <c r="H28">
        <f t="shared" ref="H28:H39" si="24">H27+2</f>
        <v>7</v>
      </c>
      <c r="I28" s="4">
        <f t="shared" si="14"/>
        <v>2</v>
      </c>
      <c r="J28" s="4">
        <f t="shared" si="15"/>
        <v>2</v>
      </c>
      <c r="K28" s="4">
        <f t="shared" si="16"/>
        <v>0</v>
      </c>
      <c r="L28" s="4">
        <f t="shared" si="17"/>
        <v>1</v>
      </c>
      <c r="M28" s="4">
        <f t="shared" si="18"/>
        <v>1</v>
      </c>
      <c r="N28" s="4">
        <f t="shared" si="19"/>
        <v>0</v>
      </c>
      <c r="O28" s="4">
        <f t="shared" si="20"/>
        <v>0</v>
      </c>
      <c r="P28" s="5">
        <f t="shared" si="22"/>
        <v>1</v>
      </c>
      <c r="Q28" s="4">
        <f t="shared" si="21"/>
        <v>0</v>
      </c>
      <c r="R28" s="5">
        <f t="shared" si="23"/>
        <v>1</v>
      </c>
    </row>
    <row r="29" spans="2:19" x14ac:dyDescent="0.2">
      <c r="B29" s="9"/>
      <c r="D29" s="11"/>
      <c r="E29" t="s">
        <v>33</v>
      </c>
      <c r="H29">
        <f t="shared" si="24"/>
        <v>9</v>
      </c>
      <c r="I29" s="4">
        <f t="shared" si="14"/>
        <v>0</v>
      </c>
      <c r="J29" s="4">
        <f t="shared" si="15"/>
        <v>0</v>
      </c>
      <c r="K29" s="4">
        <f t="shared" si="16"/>
        <v>0</v>
      </c>
      <c r="L29" s="4">
        <f t="shared" si="17"/>
        <v>0</v>
      </c>
      <c r="M29" s="4">
        <f t="shared" si="18"/>
        <v>0</v>
      </c>
      <c r="N29" s="4">
        <f t="shared" si="19"/>
        <v>0</v>
      </c>
      <c r="O29" s="4">
        <f t="shared" si="20"/>
        <v>0</v>
      </c>
      <c r="P29" s="5">
        <f t="shared" si="22"/>
        <v>0</v>
      </c>
      <c r="Q29" s="4">
        <f t="shared" si="21"/>
        <v>0</v>
      </c>
      <c r="R29" s="5">
        <f t="shared" si="23"/>
        <v>0</v>
      </c>
    </row>
    <row r="30" spans="2:19" x14ac:dyDescent="0.2">
      <c r="B30" s="9"/>
      <c r="D30" s="11"/>
      <c r="E30" t="s">
        <v>33</v>
      </c>
      <c r="H30">
        <f t="shared" si="24"/>
        <v>11</v>
      </c>
      <c r="I30" s="4">
        <f t="shared" si="14"/>
        <v>2</v>
      </c>
      <c r="J30" s="4">
        <f t="shared" si="15"/>
        <v>2</v>
      </c>
      <c r="K30" s="4">
        <f t="shared" si="16"/>
        <v>0</v>
      </c>
      <c r="L30" s="4">
        <f t="shared" si="17"/>
        <v>0</v>
      </c>
      <c r="M30" s="4">
        <f t="shared" si="18"/>
        <v>2</v>
      </c>
      <c r="N30" s="4">
        <f t="shared" si="19"/>
        <v>0</v>
      </c>
      <c r="O30" s="4">
        <f t="shared" si="20"/>
        <v>0</v>
      </c>
      <c r="P30" s="5">
        <f t="shared" si="22"/>
        <v>0</v>
      </c>
      <c r="Q30" s="4">
        <f t="shared" si="21"/>
        <v>0</v>
      </c>
      <c r="R30" s="5">
        <f t="shared" si="23"/>
        <v>2</v>
      </c>
    </row>
    <row r="31" spans="2:19" x14ac:dyDescent="0.2">
      <c r="B31" s="9"/>
      <c r="D31" s="11"/>
      <c r="E31" t="s">
        <v>37</v>
      </c>
      <c r="H31">
        <f t="shared" si="24"/>
        <v>13</v>
      </c>
      <c r="I31" s="4">
        <f t="shared" si="14"/>
        <v>2</v>
      </c>
      <c r="J31" s="4">
        <f t="shared" si="15"/>
        <v>1</v>
      </c>
      <c r="K31" s="4">
        <f t="shared" si="16"/>
        <v>1</v>
      </c>
      <c r="L31" s="4">
        <f t="shared" si="17"/>
        <v>1</v>
      </c>
      <c r="M31" s="4">
        <f t="shared" si="18"/>
        <v>1</v>
      </c>
      <c r="N31" s="4">
        <f t="shared" si="19"/>
        <v>0</v>
      </c>
      <c r="O31" s="4">
        <f t="shared" si="20"/>
        <v>1</v>
      </c>
      <c r="P31" s="5">
        <f t="shared" si="22"/>
        <v>0</v>
      </c>
      <c r="Q31" s="4">
        <f t="shared" si="21"/>
        <v>0</v>
      </c>
      <c r="R31" s="5">
        <f t="shared" si="23"/>
        <v>1</v>
      </c>
    </row>
    <row r="32" spans="2:19" x14ac:dyDescent="0.2">
      <c r="B32" s="9"/>
      <c r="D32" s="11"/>
      <c r="H32">
        <f t="shared" si="24"/>
        <v>15</v>
      </c>
      <c r="I32" s="4">
        <f t="shared" si="14"/>
        <v>1</v>
      </c>
      <c r="J32" s="4">
        <f t="shared" si="15"/>
        <v>1</v>
      </c>
      <c r="K32" s="4">
        <f t="shared" si="16"/>
        <v>0</v>
      </c>
      <c r="L32" s="4">
        <f t="shared" si="17"/>
        <v>0</v>
      </c>
      <c r="M32" s="4">
        <f t="shared" si="18"/>
        <v>1</v>
      </c>
      <c r="N32" s="4">
        <f t="shared" si="19"/>
        <v>0</v>
      </c>
      <c r="O32" s="4">
        <f t="shared" si="20"/>
        <v>0</v>
      </c>
      <c r="P32" s="5">
        <f t="shared" si="22"/>
        <v>0</v>
      </c>
      <c r="Q32" s="4">
        <f t="shared" si="21"/>
        <v>0</v>
      </c>
      <c r="R32" s="5">
        <f t="shared" si="23"/>
        <v>1</v>
      </c>
    </row>
    <row r="33" spans="2:21" x14ac:dyDescent="0.2">
      <c r="B33" s="9"/>
      <c r="D33" s="11"/>
      <c r="H33">
        <f t="shared" si="24"/>
        <v>17</v>
      </c>
      <c r="I33" s="4">
        <f t="shared" si="14"/>
        <v>1</v>
      </c>
      <c r="J33" s="4">
        <f t="shared" si="15"/>
        <v>1</v>
      </c>
      <c r="K33" s="4">
        <f t="shared" si="16"/>
        <v>0</v>
      </c>
      <c r="L33" s="4">
        <f t="shared" si="17"/>
        <v>0</v>
      </c>
      <c r="M33" s="4">
        <f t="shared" si="18"/>
        <v>1</v>
      </c>
      <c r="N33" s="4">
        <f t="shared" si="19"/>
        <v>0</v>
      </c>
      <c r="O33" s="4">
        <f t="shared" si="20"/>
        <v>0</v>
      </c>
      <c r="P33" s="5">
        <f t="shared" si="22"/>
        <v>0</v>
      </c>
      <c r="Q33" s="4">
        <f t="shared" si="21"/>
        <v>0</v>
      </c>
      <c r="R33" s="5">
        <f t="shared" si="23"/>
        <v>1</v>
      </c>
    </row>
    <row r="34" spans="2:21" x14ac:dyDescent="0.2">
      <c r="B34" s="9"/>
      <c r="D34" s="11"/>
      <c r="H34">
        <f t="shared" si="24"/>
        <v>19</v>
      </c>
      <c r="I34" s="4">
        <f t="shared" si="14"/>
        <v>0</v>
      </c>
      <c r="J34" s="4">
        <f t="shared" si="15"/>
        <v>0</v>
      </c>
      <c r="K34" s="4">
        <f t="shared" si="16"/>
        <v>0</v>
      </c>
      <c r="L34" s="4">
        <f t="shared" si="17"/>
        <v>0</v>
      </c>
      <c r="M34" s="4">
        <f t="shared" si="18"/>
        <v>0</v>
      </c>
      <c r="N34" s="4">
        <f t="shared" si="19"/>
        <v>0</v>
      </c>
      <c r="O34" s="4">
        <f t="shared" si="20"/>
        <v>0</v>
      </c>
      <c r="P34" s="5">
        <f t="shared" si="22"/>
        <v>0</v>
      </c>
      <c r="Q34" s="4">
        <f t="shared" si="21"/>
        <v>0</v>
      </c>
      <c r="R34" s="5">
        <f t="shared" si="23"/>
        <v>0</v>
      </c>
    </row>
    <row r="35" spans="2:21" x14ac:dyDescent="0.2">
      <c r="B35" s="9"/>
      <c r="D35" s="11"/>
      <c r="H35">
        <f t="shared" si="24"/>
        <v>21</v>
      </c>
      <c r="I35" s="4">
        <f t="shared" si="14"/>
        <v>1</v>
      </c>
      <c r="J35" s="4">
        <f t="shared" si="15"/>
        <v>0</v>
      </c>
      <c r="K35" s="4">
        <f t="shared" si="16"/>
        <v>1</v>
      </c>
      <c r="L35" s="4">
        <f t="shared" si="17"/>
        <v>1</v>
      </c>
      <c r="M35" s="4">
        <f t="shared" si="18"/>
        <v>0</v>
      </c>
      <c r="N35" s="4">
        <f t="shared" si="19"/>
        <v>0</v>
      </c>
      <c r="O35" s="4">
        <f t="shared" si="20"/>
        <v>1</v>
      </c>
      <c r="P35" s="5">
        <f t="shared" si="22"/>
        <v>0</v>
      </c>
      <c r="Q35" s="4">
        <f t="shared" si="21"/>
        <v>0</v>
      </c>
      <c r="R35" s="5">
        <f t="shared" si="23"/>
        <v>0</v>
      </c>
    </row>
    <row r="36" spans="2:21" x14ac:dyDescent="0.2">
      <c r="B36" s="9"/>
      <c r="D36" s="11"/>
      <c r="H36">
        <f t="shared" si="24"/>
        <v>23</v>
      </c>
      <c r="I36" s="4">
        <f t="shared" si="14"/>
        <v>1</v>
      </c>
      <c r="J36" s="4">
        <f t="shared" si="15"/>
        <v>1</v>
      </c>
      <c r="K36" s="4">
        <f t="shared" si="16"/>
        <v>0</v>
      </c>
      <c r="L36" s="4">
        <f t="shared" si="17"/>
        <v>1</v>
      </c>
      <c r="M36" s="4">
        <f t="shared" si="18"/>
        <v>0</v>
      </c>
      <c r="N36" s="4">
        <f t="shared" si="19"/>
        <v>0</v>
      </c>
      <c r="O36" s="4">
        <f t="shared" si="20"/>
        <v>0</v>
      </c>
      <c r="P36" s="5">
        <f t="shared" si="22"/>
        <v>1</v>
      </c>
      <c r="Q36" s="4">
        <f t="shared" si="21"/>
        <v>0</v>
      </c>
      <c r="R36" s="5">
        <f t="shared" si="23"/>
        <v>0</v>
      </c>
    </row>
    <row r="37" spans="2:21" x14ac:dyDescent="0.2">
      <c r="B37" s="9"/>
      <c r="D37" s="11"/>
      <c r="H37">
        <f t="shared" si="24"/>
        <v>25</v>
      </c>
      <c r="I37" s="4">
        <f t="shared" si="14"/>
        <v>0</v>
      </c>
      <c r="J37" s="4">
        <f t="shared" si="15"/>
        <v>0</v>
      </c>
      <c r="K37" s="4">
        <f t="shared" si="16"/>
        <v>0</v>
      </c>
      <c r="L37" s="4">
        <f t="shared" si="17"/>
        <v>0</v>
      </c>
      <c r="M37" s="4">
        <f t="shared" si="18"/>
        <v>0</v>
      </c>
      <c r="N37" s="4">
        <f t="shared" si="19"/>
        <v>0</v>
      </c>
      <c r="O37" s="4">
        <f t="shared" si="20"/>
        <v>0</v>
      </c>
      <c r="P37" s="5">
        <f t="shared" si="22"/>
        <v>0</v>
      </c>
      <c r="Q37" s="4">
        <f t="shared" si="21"/>
        <v>0</v>
      </c>
      <c r="R37" s="5">
        <f t="shared" si="23"/>
        <v>0</v>
      </c>
    </row>
    <row r="38" spans="2:21" x14ac:dyDescent="0.2">
      <c r="B38" s="9"/>
      <c r="D38" s="11"/>
      <c r="H38">
        <f t="shared" si="24"/>
        <v>27</v>
      </c>
      <c r="I38" s="4">
        <f t="shared" si="14"/>
        <v>0</v>
      </c>
      <c r="J38" s="4">
        <f t="shared" si="15"/>
        <v>0</v>
      </c>
      <c r="K38" s="4">
        <f t="shared" si="16"/>
        <v>0</v>
      </c>
      <c r="L38" s="4">
        <f t="shared" si="17"/>
        <v>0</v>
      </c>
      <c r="M38" s="4">
        <f t="shared" si="18"/>
        <v>0</v>
      </c>
      <c r="N38" s="4">
        <f t="shared" si="19"/>
        <v>0</v>
      </c>
      <c r="O38" s="4">
        <f t="shared" si="20"/>
        <v>0</v>
      </c>
      <c r="P38" s="5">
        <f t="shared" si="22"/>
        <v>0</v>
      </c>
      <c r="Q38" s="4">
        <f t="shared" si="21"/>
        <v>0</v>
      </c>
      <c r="R38" s="5">
        <f t="shared" si="23"/>
        <v>0</v>
      </c>
    </row>
    <row r="39" spans="2:21" ht="25" x14ac:dyDescent="0.25">
      <c r="B39" s="9"/>
      <c r="D39" s="11"/>
      <c r="H39">
        <f t="shared" si="24"/>
        <v>29</v>
      </c>
      <c r="I39" s="4">
        <f t="shared" si="14"/>
        <v>0</v>
      </c>
      <c r="J39" s="4">
        <f t="shared" si="15"/>
        <v>0</v>
      </c>
      <c r="K39" s="4">
        <f t="shared" si="16"/>
        <v>0</v>
      </c>
      <c r="L39" s="4">
        <f t="shared" si="17"/>
        <v>0</v>
      </c>
      <c r="M39" s="4">
        <f t="shared" si="18"/>
        <v>0</v>
      </c>
      <c r="N39" s="4">
        <f t="shared" si="19"/>
        <v>0</v>
      </c>
      <c r="O39" s="4">
        <f t="shared" si="20"/>
        <v>0</v>
      </c>
      <c r="P39" s="5">
        <f t="shared" si="22"/>
        <v>0</v>
      </c>
      <c r="Q39" s="4">
        <f t="shared" si="21"/>
        <v>0</v>
      </c>
      <c r="R39" s="5">
        <f t="shared" si="23"/>
        <v>0</v>
      </c>
      <c r="U39" s="8" t="s">
        <v>19</v>
      </c>
    </row>
    <row r="40" spans="2:21" x14ac:dyDescent="0.2">
      <c r="B40" s="9"/>
      <c r="D40" s="11"/>
      <c r="H40" s="2" t="s">
        <v>13</v>
      </c>
      <c r="I40" s="3">
        <f t="shared" ref="I40:K40" si="25">SUM(I26:I39)</f>
        <v>12</v>
      </c>
      <c r="J40" s="3">
        <f t="shared" si="25"/>
        <v>10</v>
      </c>
      <c r="K40" s="3">
        <f t="shared" si="25"/>
        <v>2</v>
      </c>
      <c r="L40" s="3">
        <f t="shared" ref="L40:R40" si="26">SUM(L26:L39)</f>
        <v>4</v>
      </c>
      <c r="M40" s="3">
        <f t="shared" si="26"/>
        <v>8</v>
      </c>
      <c r="N40" s="3">
        <f t="shared" si="26"/>
        <v>0</v>
      </c>
      <c r="O40" s="3">
        <f t="shared" si="26"/>
        <v>2</v>
      </c>
      <c r="P40" s="3">
        <f t="shared" si="26"/>
        <v>2</v>
      </c>
      <c r="Q40" s="3">
        <f t="shared" si="26"/>
        <v>0</v>
      </c>
      <c r="R40" s="3">
        <f t="shared" si="26"/>
        <v>8</v>
      </c>
      <c r="S40" s="3">
        <f>SUM(I31:R40)</f>
        <v>72</v>
      </c>
    </row>
    <row r="41" spans="2:21" x14ac:dyDescent="0.2">
      <c r="B41" s="9"/>
      <c r="D41" s="11"/>
    </row>
    <row r="42" spans="2:21" x14ac:dyDescent="0.2">
      <c r="B42" s="9"/>
      <c r="D42" s="11"/>
    </row>
    <row r="43" spans="2:21" x14ac:dyDescent="0.2">
      <c r="B43" s="9"/>
      <c r="D43" s="11"/>
    </row>
    <row r="44" spans="2:21" x14ac:dyDescent="0.2">
      <c r="B44" s="9"/>
      <c r="D44" s="11"/>
    </row>
    <row r="45" spans="2:21" x14ac:dyDescent="0.2">
      <c r="B45" s="9"/>
      <c r="D45" s="11"/>
    </row>
    <row r="46" spans="2:21" x14ac:dyDescent="0.2">
      <c r="B46" s="9"/>
      <c r="D46" s="11"/>
    </row>
    <row r="47" spans="2:21" x14ac:dyDescent="0.2">
      <c r="B47" s="9"/>
      <c r="D47" s="11"/>
    </row>
    <row r="48" spans="2:21" x14ac:dyDescent="0.2">
      <c r="B48" s="9"/>
      <c r="D48" s="11"/>
    </row>
    <row r="49" spans="2:5" x14ac:dyDescent="0.2">
      <c r="B49" s="9"/>
      <c r="D49" s="11"/>
    </row>
    <row r="50" spans="2:5" x14ac:dyDescent="0.2">
      <c r="B50" s="9"/>
      <c r="D50" s="11"/>
    </row>
    <row r="51" spans="2:5" x14ac:dyDescent="0.2">
      <c r="B51" s="9"/>
      <c r="D51" s="11"/>
    </row>
    <row r="52" spans="2:5" x14ac:dyDescent="0.2">
      <c r="B52" s="9"/>
      <c r="D52" s="11"/>
    </row>
    <row r="53" spans="2:5" x14ac:dyDescent="0.2">
      <c r="B53" s="9"/>
      <c r="D53" s="11"/>
    </row>
    <row r="54" spans="2:5" x14ac:dyDescent="0.2">
      <c r="B54" s="9"/>
      <c r="D54" s="11"/>
      <c r="E54" s="11"/>
    </row>
    <row r="55" spans="2:5" x14ac:dyDescent="0.2">
      <c r="B55" s="11"/>
      <c r="D55" s="11"/>
    </row>
    <row r="56" spans="2:5" x14ac:dyDescent="0.2">
      <c r="B56" s="11"/>
      <c r="D56" s="11"/>
    </row>
    <row r="57" spans="2:5" x14ac:dyDescent="0.2">
      <c r="B57" s="11"/>
      <c r="D57" s="11"/>
    </row>
    <row r="58" spans="2:5" x14ac:dyDescent="0.2">
      <c r="B58" s="11"/>
      <c r="D58" s="11"/>
    </row>
    <row r="59" spans="2:5" x14ac:dyDescent="0.2">
      <c r="B59" s="11"/>
      <c r="D59" s="11"/>
    </row>
    <row r="60" spans="2:5" x14ac:dyDescent="0.2">
      <c r="B60" s="11"/>
      <c r="D60" s="11"/>
    </row>
    <row r="61" spans="2:5" x14ac:dyDescent="0.2">
      <c r="B61" s="11"/>
      <c r="D61" s="11"/>
    </row>
    <row r="62" spans="2:5" x14ac:dyDescent="0.2">
      <c r="B62" s="11"/>
      <c r="D62" s="11"/>
    </row>
    <row r="63" spans="2:5" x14ac:dyDescent="0.2">
      <c r="B63" s="11"/>
      <c r="D63" s="11"/>
    </row>
    <row r="64" spans="2:5" x14ac:dyDescent="0.2">
      <c r="B64" s="11"/>
      <c r="D64" s="11"/>
    </row>
    <row r="65" spans="2:4" x14ac:dyDescent="0.2">
      <c r="B65" s="11"/>
      <c r="D65" s="11"/>
    </row>
    <row r="66" spans="2:4" x14ac:dyDescent="0.2">
      <c r="B66" s="11"/>
      <c r="D66" s="11"/>
    </row>
    <row r="67" spans="2:4" x14ac:dyDescent="0.2">
      <c r="B67" s="11"/>
      <c r="D67" s="11"/>
    </row>
    <row r="68" spans="2:4" x14ac:dyDescent="0.2">
      <c r="B68" s="11"/>
      <c r="D68" s="11"/>
    </row>
    <row r="69" spans="2:4" x14ac:dyDescent="0.2">
      <c r="B69" s="11"/>
      <c r="D69" s="11"/>
    </row>
    <row r="70" spans="2:4" x14ac:dyDescent="0.2">
      <c r="B70" s="11"/>
      <c r="D70" s="11"/>
    </row>
    <row r="71" spans="2:4" x14ac:dyDescent="0.2">
      <c r="B71" s="11"/>
      <c r="D71" s="11"/>
    </row>
    <row r="72" spans="2:4" x14ac:dyDescent="0.2">
      <c r="B72" s="11"/>
      <c r="D72" s="11"/>
    </row>
    <row r="73" spans="2:4" x14ac:dyDescent="0.2">
      <c r="B73" s="11"/>
      <c r="D73" s="11"/>
    </row>
    <row r="74" spans="2:4" x14ac:dyDescent="0.2">
      <c r="B74" s="11"/>
      <c r="D74" s="11"/>
    </row>
    <row r="75" spans="2:4" x14ac:dyDescent="0.2">
      <c r="B75" s="11"/>
      <c r="D75" s="11"/>
    </row>
    <row r="76" spans="2:4" x14ac:dyDescent="0.2">
      <c r="D76" s="9"/>
    </row>
    <row r="77" spans="2:4" x14ac:dyDescent="0.2">
      <c r="D77" s="9"/>
    </row>
    <row r="78" spans="2:4" x14ac:dyDescent="0.2">
      <c r="D78" s="9"/>
    </row>
    <row r="79" spans="2:4" x14ac:dyDescent="0.2">
      <c r="D79" s="9"/>
    </row>
    <row r="80" spans="2:4" x14ac:dyDescent="0.2">
      <c r="D80" s="9"/>
    </row>
    <row r="81" spans="4:4" x14ac:dyDescent="0.2">
      <c r="D81" s="9"/>
    </row>
    <row r="82" spans="4:4" x14ac:dyDescent="0.2">
      <c r="D82" s="9"/>
    </row>
    <row r="83" spans="4:4" x14ac:dyDescent="0.2">
      <c r="D83" s="9"/>
    </row>
    <row r="84" spans="4:4" x14ac:dyDescent="0.2">
      <c r="D84" s="9"/>
    </row>
    <row r="85" spans="4:4" x14ac:dyDescent="0.2">
      <c r="D85" s="9"/>
    </row>
    <row r="86" spans="4:4" x14ac:dyDescent="0.2">
      <c r="D86" s="9"/>
    </row>
    <row r="87" spans="4:4" x14ac:dyDescent="0.2">
      <c r="D87" s="9"/>
    </row>
    <row r="88" spans="4:4" x14ac:dyDescent="0.2">
      <c r="D88" s="9"/>
    </row>
    <row r="89" spans="4:4" x14ac:dyDescent="0.2">
      <c r="D89" s="9"/>
    </row>
    <row r="90" spans="4:4" x14ac:dyDescent="0.2">
      <c r="D90" s="9"/>
    </row>
    <row r="91" spans="4:4" x14ac:dyDescent="0.2">
      <c r="D91" s="9"/>
    </row>
    <row r="92" spans="4:4" x14ac:dyDescent="0.2">
      <c r="D92" s="9"/>
    </row>
    <row r="93" spans="4:4" x14ac:dyDescent="0.2">
      <c r="D93" s="9"/>
    </row>
    <row r="94" spans="4:4" x14ac:dyDescent="0.2">
      <c r="D94" s="9"/>
    </row>
    <row r="95" spans="4:4" x14ac:dyDescent="0.2">
      <c r="D95" s="9"/>
    </row>
    <row r="96" spans="4:4" x14ac:dyDescent="0.2">
      <c r="D96" s="9"/>
    </row>
    <row r="97" spans="4:4" x14ac:dyDescent="0.2">
      <c r="D97" s="9"/>
    </row>
    <row r="98" spans="4:4" x14ac:dyDescent="0.2">
      <c r="D98" s="9"/>
    </row>
    <row r="99" spans="4:4" x14ac:dyDescent="0.2">
      <c r="D99" s="9"/>
    </row>
    <row r="100" spans="4:4" x14ac:dyDescent="0.2">
      <c r="D100" s="9"/>
    </row>
    <row r="101" spans="4:4" x14ac:dyDescent="0.2">
      <c r="D101" s="9"/>
    </row>
    <row r="102" spans="4:4" x14ac:dyDescent="0.2">
      <c r="D102" s="9"/>
    </row>
    <row r="103" spans="4:4" x14ac:dyDescent="0.2">
      <c r="D103" s="9"/>
    </row>
    <row r="104" spans="4:4" x14ac:dyDescent="0.2">
      <c r="D104" s="9"/>
    </row>
    <row r="105" spans="4:4" x14ac:dyDescent="0.2">
      <c r="D105" s="9"/>
    </row>
    <row r="106" spans="4:4" x14ac:dyDescent="0.2">
      <c r="D106" s="9"/>
    </row>
    <row r="107" spans="4:4" x14ac:dyDescent="0.2">
      <c r="D107" s="9"/>
    </row>
    <row r="108" spans="4:4" x14ac:dyDescent="0.2">
      <c r="D108" s="9"/>
    </row>
    <row r="109" spans="4:4" x14ac:dyDescent="0.2">
      <c r="D109" s="9"/>
    </row>
    <row r="110" spans="4:4" x14ac:dyDescent="0.2">
      <c r="D110" s="9"/>
    </row>
    <row r="111" spans="4:4" x14ac:dyDescent="0.2">
      <c r="D111" s="9"/>
    </row>
    <row r="112" spans="4:4" x14ac:dyDescent="0.2">
      <c r="D112" s="9"/>
    </row>
    <row r="113" spans="4:4" x14ac:dyDescent="0.2">
      <c r="D113" s="9"/>
    </row>
    <row r="114" spans="4:4" x14ac:dyDescent="0.2">
      <c r="D114" s="9"/>
    </row>
    <row r="115" spans="4:4" x14ac:dyDescent="0.2">
      <c r="D115" s="9"/>
    </row>
    <row r="116" spans="4:4" x14ac:dyDescent="0.2">
      <c r="D116" s="9"/>
    </row>
    <row r="117" spans="4:4" x14ac:dyDescent="0.2">
      <c r="D117" s="9"/>
    </row>
    <row r="118" spans="4:4" x14ac:dyDescent="0.2">
      <c r="D118" s="9"/>
    </row>
    <row r="119" spans="4:4" x14ac:dyDescent="0.2">
      <c r="D119" s="9"/>
    </row>
    <row r="120" spans="4:4" x14ac:dyDescent="0.2">
      <c r="D120" s="9"/>
    </row>
    <row r="121" spans="4:4" x14ac:dyDescent="0.2">
      <c r="D121" s="9"/>
    </row>
    <row r="122" spans="4:4" x14ac:dyDescent="0.2">
      <c r="D122" s="9"/>
    </row>
    <row r="123" spans="4:4" x14ac:dyDescent="0.2">
      <c r="D123" s="9"/>
    </row>
    <row r="124" spans="4:4" x14ac:dyDescent="0.2">
      <c r="D124" s="9"/>
    </row>
    <row r="125" spans="4:4" x14ac:dyDescent="0.2">
      <c r="D125" s="9"/>
    </row>
    <row r="126" spans="4:4" x14ac:dyDescent="0.2">
      <c r="D126" s="9"/>
    </row>
    <row r="127" spans="4:4" x14ac:dyDescent="0.2">
      <c r="D127" s="9"/>
    </row>
    <row r="128" spans="4:4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  <row r="141" spans="4:4" x14ac:dyDescent="0.2">
      <c r="D141" s="9"/>
    </row>
    <row r="142" spans="4:4" x14ac:dyDescent="0.2">
      <c r="D142" s="9"/>
    </row>
    <row r="143" spans="4:4" x14ac:dyDescent="0.2">
      <c r="D143" s="9"/>
    </row>
    <row r="144" spans="4:4" x14ac:dyDescent="0.2">
      <c r="D144" s="9"/>
    </row>
    <row r="145" spans="4:4" x14ac:dyDescent="0.2">
      <c r="D145" s="9"/>
    </row>
    <row r="146" spans="4:4" x14ac:dyDescent="0.2">
      <c r="D146" s="9"/>
    </row>
    <row r="147" spans="4:4" x14ac:dyDescent="0.2">
      <c r="D147" s="9"/>
    </row>
    <row r="148" spans="4:4" x14ac:dyDescent="0.2">
      <c r="D148" s="9"/>
    </row>
    <row r="149" spans="4:4" x14ac:dyDescent="0.2">
      <c r="D149" s="9"/>
    </row>
    <row r="150" spans="4:4" x14ac:dyDescent="0.2">
      <c r="D150" s="9"/>
    </row>
    <row r="151" spans="4:4" x14ac:dyDescent="0.2">
      <c r="D151" s="9"/>
    </row>
    <row r="152" spans="4:4" x14ac:dyDescent="0.2">
      <c r="D152" s="9"/>
    </row>
    <row r="153" spans="4:4" x14ac:dyDescent="0.2">
      <c r="D153" s="9"/>
    </row>
    <row r="154" spans="4:4" x14ac:dyDescent="0.2">
      <c r="D154" s="9"/>
    </row>
    <row r="155" spans="4:4" x14ac:dyDescent="0.2">
      <c r="D155" s="9"/>
    </row>
    <row r="156" spans="4:4" x14ac:dyDescent="0.2">
      <c r="D156" s="9"/>
    </row>
    <row r="157" spans="4:4" x14ac:dyDescent="0.2">
      <c r="D157" s="9"/>
    </row>
    <row r="158" spans="4:4" x14ac:dyDescent="0.2">
      <c r="D158" s="9"/>
    </row>
    <row r="159" spans="4:4" x14ac:dyDescent="0.2">
      <c r="D159" s="9"/>
    </row>
    <row r="160" spans="4:4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  <row r="177" spans="4:4" x14ac:dyDescent="0.2">
      <c r="D177" s="9"/>
    </row>
    <row r="178" spans="4:4" x14ac:dyDescent="0.2">
      <c r="D178" s="9"/>
    </row>
    <row r="179" spans="4:4" x14ac:dyDescent="0.2">
      <c r="D179" s="9"/>
    </row>
  </sheetData>
  <phoneticPr fontId="9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Microsoft Office User</cp:lastModifiedBy>
  <dcterms:created xsi:type="dcterms:W3CDTF">2011-12-17T03:52:23Z</dcterms:created>
  <dcterms:modified xsi:type="dcterms:W3CDTF">2018-06-28T16:37:31Z</dcterms:modified>
</cp:coreProperties>
</file>